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voro\_Blog GPLIFE.IT\Download\"/>
    </mc:Choice>
  </mc:AlternateContent>
  <bookViews>
    <workbookView xWindow="0" yWindow="0" windowWidth="28800" windowHeight="12300"/>
  </bookViews>
  <sheets>
    <sheet name="Costo orario" sheetId="4" r:id="rId1"/>
    <sheet name="Foglio2" sheetId="2" r:id="rId2"/>
  </sheets>
  <definedNames>
    <definedName name="_xlnm.Print_Area" localSheetId="0">'Costo orario'!$A$1:$N$26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4" l="1"/>
  <c r="B39" i="4"/>
  <c r="B42" i="4" s="1"/>
  <c r="P8" i="4" l="1"/>
  <c r="F7" i="2" l="1"/>
  <c r="F6" i="2"/>
  <c r="F5" i="2"/>
  <c r="G4" i="2"/>
  <c r="G9" i="2" s="1"/>
  <c r="F9" i="2" l="1"/>
  <c r="F11" i="2" s="1"/>
  <c r="F8" i="4" l="1"/>
  <c r="I8" i="4" l="1"/>
  <c r="H8" i="4"/>
  <c r="G8" i="4"/>
  <c r="K8" i="4" s="1"/>
  <c r="N8" i="4" s="1"/>
  <c r="R8" i="4" s="1"/>
</calcChain>
</file>

<file path=xl/comments1.xml><?xml version="1.0" encoding="utf-8"?>
<comments xmlns="http://schemas.openxmlformats.org/spreadsheetml/2006/main">
  <authors>
    <author>Utente</author>
  </authors>
  <commentList>
    <comment ref="E31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inserire i giorni lavorativi mensili</t>
        </r>
      </text>
    </comment>
    <comment ref="B32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inserire il totale dei costi dell'azienda dal bilancio precedente
</t>
        </r>
      </text>
    </comment>
    <comment ref="B33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inserire le ore annue di lavoro dell'azienda comprensive di sabati e domeniche calcolo dell'anno precedente)
</t>
        </r>
      </text>
    </comment>
    <comment ref="B34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numero dei dipendenti dell'azienda</t>
        </r>
      </text>
    </comment>
    <comment ref="E34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inserire le ore giornaliere medie lavorate
</t>
        </r>
      </text>
    </comment>
    <comment ref="E37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inserire i mesi lavorativi</t>
        </r>
      </text>
    </comment>
  </commentList>
</comments>
</file>

<file path=xl/sharedStrings.xml><?xml version="1.0" encoding="utf-8"?>
<sst xmlns="http://schemas.openxmlformats.org/spreadsheetml/2006/main" count="46" uniqueCount="44">
  <si>
    <t>PROSPETTO DI CALCOLO DEL COSTO MEDIO ORARIO LORDO RELATIVO AL PERSONALE DIPENDENTE</t>
  </si>
  <si>
    <t>COGNOME E NOME</t>
  </si>
  <si>
    <t>RAGIONE SOCIALE AZIENDA:</t>
  </si>
  <si>
    <t>COSTO ORARIO</t>
  </si>
  <si>
    <t>Contributi 
INAIL</t>
  </si>
  <si>
    <t>Retribuzione fissa mensile</t>
  </si>
  <si>
    <t>nr. mensilità contrattuali 
(12-13-14)</t>
  </si>
  <si>
    <t>Qualif.</t>
  </si>
  <si>
    <t>Liv.</t>
  </si>
  <si>
    <t>Totale
Retribuzione
Annua</t>
  </si>
  <si>
    <t>Altre Casse Previdenziali Obbligatorie</t>
  </si>
  <si>
    <t>Totale
Costo Annuo</t>
  </si>
  <si>
    <t>H annue lavorative convenzionali da CCNL</t>
  </si>
  <si>
    <t>3 = 1 x 2</t>
  </si>
  <si>
    <t>10 = 8/9</t>
  </si>
  <si>
    <t>8= 3+4+5+6+7</t>
  </si>
  <si>
    <t>Contratto Applicato</t>
  </si>
  <si>
    <r>
      <t xml:space="preserve">T.F.R.
Quota annuale
</t>
    </r>
    <r>
      <rPr>
        <b/>
        <i/>
        <sz val="8"/>
        <rFont val="Calibri"/>
        <family val="2"/>
        <scheme val="minor"/>
      </rPr>
      <t>esclusa rivalutazione</t>
    </r>
  </si>
  <si>
    <r>
      <t xml:space="preserve">Contributi INPS
</t>
    </r>
    <r>
      <rPr>
        <sz val="8"/>
        <rFont val="Calibri"/>
        <family val="2"/>
        <scheme val="minor"/>
      </rPr>
      <t xml:space="preserve">a carico azienda
</t>
    </r>
    <r>
      <rPr>
        <b/>
        <i/>
        <sz val="8"/>
        <rFont val="Calibri"/>
        <family val="2"/>
        <scheme val="minor"/>
      </rPr>
      <t>al netto fiscalizzazione</t>
    </r>
  </si>
  <si>
    <t>unità</t>
  </si>
  <si>
    <t>ore</t>
  </si>
  <si>
    <t>(sett)</t>
  </si>
  <si>
    <t>ferie (media 20-22 gg.)</t>
  </si>
  <si>
    <t>(gg)</t>
  </si>
  <si>
    <t>permessi (media 6-8  gg.)</t>
  </si>
  <si>
    <t>festività soppresse (4 gg.)</t>
  </si>
  <si>
    <t>Ore lavorate (B)</t>
  </si>
  <si>
    <t>Anno 2014</t>
  </si>
  <si>
    <t>Ore lavorabili</t>
  </si>
  <si>
    <t>CCNL METALMECCANICI</t>
  </si>
  <si>
    <t>Operaio</t>
  </si>
  <si>
    <t>COSTO ORARIO AZIENDA</t>
  </si>
  <si>
    <t>COSTO ORARIO AZIENDALE</t>
  </si>
  <si>
    <t>COSTI AZIENDA 2022</t>
  </si>
  <si>
    <t>ORE APERTURA AZIENDA</t>
  </si>
  <si>
    <t>DIPENDENTI E COLLABORATORI</t>
  </si>
  <si>
    <t>ORE LAVORATE DIP. E COLLAB.</t>
  </si>
  <si>
    <t>COSTO ORARIO AZIENDA/ORE GIORNALIERE DIP E COLLAB.</t>
  </si>
  <si>
    <t>COSTO ORARIO TOTALE</t>
  </si>
  <si>
    <t>GIORNI LAVORATIVI</t>
  </si>
  <si>
    <t>ORE GIORNALIERE</t>
  </si>
  <si>
    <t>MESI LAVORATIVI</t>
  </si>
  <si>
    <t>COSTI ORARIO GIORNALIERO AZIE.</t>
  </si>
  <si>
    <t>mario 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</si>
</sst>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#,##0_ ;\-#,##0\ "/>
    <numFmt numFmtId="168" formatCode="_-* #,##0_-;\-* #,##0_-;_-* &quot;-&quot;??_-;_-@_-"/>
    <numFmt numFmtId="169" formatCode="&quot;L.&quot;\ #,##0;[Red]\-&quot;L.&quot;\ #,##0"/>
    <numFmt numFmtId="170" formatCode="_-&quot;L.&quot;\ * #,##0_-;\-&quot;L.&quot;\ * #,##0_-;_-&quot;L.&quot;\ * &quot;-&quot;_-;_-@_-"/>
    <numFmt numFmtId="171" formatCode="_-* #,##0.0\ &quot;€&quot;_-;\-* #,##0.0\ &quot;€&quot;_-;_-* &quot;-&quot;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sz val="8"/>
      <name val="Calibri"/>
      <family val="2"/>
      <scheme val="minor"/>
    </font>
    <font>
      <b/>
      <i/>
      <sz val="10"/>
      <name val="Cambria"/>
      <family val="1"/>
      <scheme val="major"/>
    </font>
    <font>
      <sz val="9"/>
      <color rgb="FF424343"/>
      <name val="Verdana"/>
      <family val="2"/>
    </font>
    <font>
      <b/>
      <i/>
      <sz val="8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2"/>
      <color theme="1"/>
      <name val="Cambria"/>
      <family val="1"/>
      <scheme val="major"/>
    </font>
    <font>
      <i/>
      <sz val="12"/>
      <name val="Cambria"/>
      <family val="1"/>
      <scheme val="major"/>
    </font>
    <font>
      <b/>
      <sz val="12"/>
      <name val="Cambria"/>
      <family val="1"/>
      <scheme val="major"/>
    </font>
    <font>
      <b/>
      <i/>
      <sz val="12"/>
      <name val="Cambria"/>
      <family val="1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9" fontId="11" fillId="0" borderId="0" applyFont="0" applyFill="0" applyBorder="0" applyAlignment="0" applyProtection="0"/>
    <xf numFmtId="170" fontId="12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/>
    <xf numFmtId="0" fontId="6" fillId="0" borderId="24" xfId="6" applyFont="1" applyBorder="1"/>
    <xf numFmtId="0" fontId="6" fillId="0" borderId="0" xfId="6" applyFont="1"/>
    <xf numFmtId="0" fontId="6" fillId="0" borderId="0" xfId="6" applyFont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0" xfId="6" applyFont="1" applyAlignment="1">
      <alignment horizontal="right"/>
    </xf>
    <xf numFmtId="0" fontId="14" fillId="0" borderId="0" xfId="6" applyFont="1" applyAlignment="1">
      <alignment horizontal="center"/>
    </xf>
    <xf numFmtId="0" fontId="6" fillId="0" borderId="1" xfId="6" applyFont="1" applyBorder="1" applyAlignment="1" applyProtection="1">
      <alignment horizontal="center"/>
      <protection locked="0"/>
    </xf>
    <xf numFmtId="164" fontId="6" fillId="0" borderId="1" xfId="5" applyFont="1" applyFill="1" applyBorder="1"/>
    <xf numFmtId="164" fontId="6" fillId="0" borderId="1" xfId="5" applyFont="1" applyFill="1" applyBorder="1" applyAlignment="1">
      <alignment horizontal="center"/>
    </xf>
    <xf numFmtId="164" fontId="6" fillId="0" borderId="1" xfId="5" applyFont="1" applyBorder="1"/>
    <xf numFmtId="164" fontId="6" fillId="0" borderId="23" xfId="5" applyFont="1" applyBorder="1"/>
    <xf numFmtId="164" fontId="6" fillId="0" borderId="23" xfId="5" applyFont="1" applyBorder="1" applyAlignment="1">
      <alignment horizontal="center"/>
    </xf>
    <xf numFmtId="0" fontId="15" fillId="0" borderId="0" xfId="6" applyFont="1" applyAlignment="1">
      <alignment horizontal="right"/>
    </xf>
    <xf numFmtId="0" fontId="6" fillId="0" borderId="3" xfId="6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4" xfId="0" applyFont="1" applyBorder="1" applyAlignment="1" applyProtection="1">
      <alignment vertical="center"/>
      <protection locked="0"/>
    </xf>
    <xf numFmtId="165" fontId="3" fillId="0" borderId="15" xfId="1" applyFont="1" applyBorder="1" applyAlignment="1" applyProtection="1">
      <alignment horizontal="center" vertical="center"/>
      <protection locked="0"/>
    </xf>
    <xf numFmtId="168" fontId="3" fillId="0" borderId="15" xfId="2" applyNumberFormat="1" applyFont="1" applyBorder="1" applyAlignment="1" applyProtection="1">
      <alignment horizontal="center" vertical="center"/>
      <protection locked="0"/>
    </xf>
    <xf numFmtId="165" fontId="3" fillId="3" borderId="15" xfId="1" applyFont="1" applyFill="1" applyBorder="1" applyAlignment="1" applyProtection="1">
      <alignment horizontal="center" vertical="center"/>
    </xf>
    <xf numFmtId="165" fontId="2" fillId="3" borderId="15" xfId="1" applyFont="1" applyFill="1" applyBorder="1" applyAlignment="1" applyProtection="1">
      <alignment vertical="center"/>
    </xf>
    <xf numFmtId="165" fontId="2" fillId="0" borderId="15" xfId="1" applyFont="1" applyBorder="1" applyAlignment="1" applyProtection="1">
      <alignment vertical="center"/>
      <protection locked="0"/>
    </xf>
    <xf numFmtId="167" fontId="2" fillId="0" borderId="16" xfId="1" applyNumberFormat="1" applyFont="1" applyBorder="1" applyAlignment="1" applyProtection="1">
      <alignment horizontal="center" vertical="center"/>
      <protection locked="0"/>
    </xf>
    <xf numFmtId="165" fontId="2" fillId="0" borderId="0" xfId="1" applyFont="1" applyBorder="1" applyAlignment="1">
      <alignment vertical="center"/>
    </xf>
    <xf numFmtId="165" fontId="2" fillId="3" borderId="17" xfId="1" applyFont="1" applyFill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  <protection locked="0"/>
    </xf>
    <xf numFmtId="165" fontId="3" fillId="0" borderId="19" xfId="1" applyFont="1" applyBorder="1" applyAlignment="1" applyProtection="1">
      <alignment horizontal="center" vertical="center"/>
      <protection locked="0"/>
    </xf>
    <xf numFmtId="168" fontId="3" fillId="0" borderId="19" xfId="2" applyNumberFormat="1" applyFont="1" applyBorder="1" applyAlignment="1" applyProtection="1">
      <alignment horizontal="center" vertical="center"/>
      <protection locked="0"/>
    </xf>
    <xf numFmtId="165" fontId="3" fillId="3" borderId="19" xfId="1" applyFont="1" applyFill="1" applyBorder="1" applyAlignment="1" applyProtection="1">
      <alignment horizontal="center" vertical="center"/>
    </xf>
    <xf numFmtId="165" fontId="2" fillId="3" borderId="19" xfId="1" applyFont="1" applyFill="1" applyBorder="1" applyAlignment="1" applyProtection="1">
      <alignment vertical="center"/>
    </xf>
    <xf numFmtId="165" fontId="2" fillId="0" borderId="19" xfId="1" applyFont="1" applyBorder="1" applyAlignment="1" applyProtection="1">
      <alignment vertical="center"/>
      <protection locked="0"/>
    </xf>
    <xf numFmtId="167" fontId="2" fillId="0" borderId="20" xfId="1" applyNumberFormat="1" applyFont="1" applyBorder="1" applyAlignment="1" applyProtection="1">
      <alignment horizontal="center" vertical="center"/>
      <protection locked="0"/>
    </xf>
    <xf numFmtId="165" fontId="2" fillId="3" borderId="21" xfId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165" fontId="2" fillId="0" borderId="15" xfId="1" applyFont="1" applyFill="1" applyBorder="1" applyAlignment="1" applyProtection="1">
      <alignment vertical="center"/>
      <protection locked="0"/>
    </xf>
    <xf numFmtId="165" fontId="2" fillId="0" borderId="15" xfId="1" applyNumberFormat="1" applyFont="1" applyFill="1" applyBorder="1" applyAlignment="1" applyProtection="1">
      <alignment vertical="center"/>
      <protection locked="0"/>
    </xf>
    <xf numFmtId="171" fontId="2" fillId="3" borderId="17" xfId="1" applyNumberFormat="1" applyFont="1" applyFill="1" applyBorder="1" applyAlignment="1" applyProtection="1">
      <alignment vertical="center"/>
    </xf>
    <xf numFmtId="49" fontId="2" fillId="0" borderId="26" xfId="0" applyNumberFormat="1" applyFont="1" applyBorder="1" applyAlignment="1">
      <alignment vertical="center" wrapText="1"/>
    </xf>
    <xf numFmtId="44" fontId="2" fillId="2" borderId="27" xfId="0" applyNumberFormat="1" applyFont="1" applyFill="1" applyBorder="1" applyAlignment="1">
      <alignment horizontal="center" vertical="center"/>
    </xf>
    <xf numFmtId="171" fontId="2" fillId="3" borderId="21" xfId="1" applyNumberFormat="1" applyFont="1" applyFill="1" applyBorder="1" applyAlignment="1" applyProtection="1">
      <alignment vertical="center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44" fontId="2" fillId="0" borderId="27" xfId="0" applyNumberFormat="1" applyFont="1" applyBorder="1" applyAlignment="1">
      <alignment horizontal="center" vertical="center"/>
    </xf>
    <xf numFmtId="44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4" fontId="2" fillId="3" borderId="17" xfId="1" applyNumberFormat="1" applyFont="1" applyFill="1" applyBorder="1" applyAlignment="1" applyProtection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64" fontId="6" fillId="0" borderId="22" xfId="5" applyFont="1" applyFill="1" applyBorder="1" applyAlignment="1">
      <alignment horizontal="center"/>
    </xf>
    <xf numFmtId="164" fontId="6" fillId="0" borderId="25" xfId="5" applyFont="1" applyFill="1" applyBorder="1" applyAlignment="1">
      <alignment horizontal="center"/>
    </xf>
    <xf numFmtId="164" fontId="6" fillId="0" borderId="23" xfId="5" applyFont="1" applyFill="1" applyBorder="1" applyAlignment="1">
      <alignment horizontal="center"/>
    </xf>
    <xf numFmtId="164" fontId="15" fillId="0" borderId="2" xfId="5" applyFont="1" applyBorder="1" applyAlignment="1"/>
    <xf numFmtId="164" fontId="15" fillId="0" borderId="4" xfId="5" applyFont="1" applyBorder="1" applyAlignment="1"/>
    <xf numFmtId="0" fontId="16" fillId="0" borderId="24" xfId="6" applyFont="1" applyBorder="1" applyAlignment="1">
      <alignment horizontal="right"/>
    </xf>
    <xf numFmtId="0" fontId="16" fillId="0" borderId="0" xfId="6" applyFont="1" applyAlignment="1">
      <alignment horizontal="right"/>
    </xf>
    <xf numFmtId="0" fontId="2" fillId="0" borderId="5" xfId="0" applyFont="1" applyBorder="1" applyAlignment="1">
      <alignment horizontal="center" vertical="center"/>
    </xf>
  </cellXfs>
  <cellStyles count="9">
    <cellStyle name="Migliaia" xfId="2" builtinId="3"/>
    <cellStyle name="Migliaia (0)_ore" xfId="4"/>
    <cellStyle name="Migliaia [0] 2" xfId="5"/>
    <cellStyle name="Normale" xfId="0" builtinId="0"/>
    <cellStyle name="Normale 2" xfId="3"/>
    <cellStyle name="Normale_rtr-calc" xfId="6"/>
    <cellStyle name="Valuta" xfId="1" builtinId="4"/>
    <cellStyle name="Valuta (0)_ore" xfId="7"/>
    <cellStyle name="Valuta [0]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0</xdr:row>
      <xdr:rowOff>0</xdr:rowOff>
    </xdr:from>
    <xdr:to>
      <xdr:col>5</xdr:col>
      <xdr:colOff>867834</xdr:colOff>
      <xdr:row>0</xdr:row>
      <xdr:rowOff>772583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084" y="0"/>
          <a:ext cx="772583" cy="772583"/>
        </a:xfrm>
        <a:prstGeom prst="rect">
          <a:avLst/>
        </a:prstGeom>
      </xdr:spPr>
    </xdr:pic>
    <xdr:clientData/>
  </xdr:twoCellAnchor>
  <xdr:oneCellAnchor>
    <xdr:from>
      <xdr:col>6</xdr:col>
      <xdr:colOff>888999</xdr:colOff>
      <xdr:row>28</xdr:row>
      <xdr:rowOff>0</xdr:rowOff>
    </xdr:from>
    <xdr:ext cx="7598833" cy="1830917"/>
    <xdr:sp macro="" textlink="">
      <xdr:nvSpPr>
        <xdr:cNvPr id="2" name="CasellaDiTesto 1"/>
        <xdr:cNvSpPr txBox="1"/>
      </xdr:nvSpPr>
      <xdr:spPr>
        <a:xfrm>
          <a:off x="7492999" y="5693833"/>
          <a:ext cx="7598833" cy="18309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it-IT" sz="1800"/>
            <a:t>Tutti i dati della tabella sopra devono essere redatti dal comnmercialista.</a:t>
          </a:r>
        </a:p>
        <a:p>
          <a:pPr algn="l"/>
          <a:r>
            <a:rPr lang="it-IT" sz="1800"/>
            <a:t>Alcuni dati si possono prendere dalla busta</a:t>
          </a:r>
          <a:r>
            <a:rPr lang="it-IT" sz="1800" baseline="0"/>
            <a:t> paga.</a:t>
          </a:r>
        </a:p>
        <a:p>
          <a:pPr algn="l"/>
          <a:endParaRPr lang="it-IT" sz="1800" baseline="0"/>
        </a:p>
        <a:p>
          <a:pPr algn="l"/>
          <a:r>
            <a:rPr lang="it-IT" sz="1800" baseline="0"/>
            <a:t>I dati a sinistra fanno riferimento all'esercizio precedente, ovvero al bilancio dell'anno passato.</a:t>
          </a:r>
          <a:endParaRPr lang="it-IT" sz="18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abSelected="1" zoomScale="90" zoomScaleNormal="90" workbookViewId="0">
      <selection activeCell="V9" sqref="V9"/>
    </sheetView>
  </sheetViews>
  <sheetFormatPr defaultRowHeight="14.25" x14ac:dyDescent="0.25"/>
  <cols>
    <col min="1" max="1" width="32.28515625" style="29" customWidth="1"/>
    <col min="2" max="2" width="20" style="28" customWidth="1"/>
    <col min="3" max="3" width="7.28515625" style="28" customWidth="1"/>
    <col min="4" max="4" width="13.7109375" style="29" customWidth="1"/>
    <col min="5" max="5" width="12.28515625" style="28" customWidth="1"/>
    <col min="6" max="7" width="13.7109375" style="29" customWidth="1"/>
    <col min="8" max="8" width="14.7109375" style="29" customWidth="1"/>
    <col min="9" max="11" width="13.7109375" style="29" customWidth="1"/>
    <col min="12" max="12" width="11.140625" style="29" customWidth="1"/>
    <col min="13" max="13" width="0.85546875" style="29" customWidth="1"/>
    <col min="14" max="14" width="9.140625" style="29" bestFit="1" customWidth="1"/>
    <col min="15" max="16384" width="9.140625" style="29"/>
  </cols>
  <sheetData>
    <row r="1" spans="1:18" ht="62.2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8" ht="18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8" ht="6.75" customHeight="1" x14ac:dyDescent="0.25">
      <c r="B3" s="1"/>
      <c r="C3" s="1"/>
      <c r="D3" s="1"/>
      <c r="E3" s="1"/>
      <c r="F3" s="1"/>
    </row>
    <row r="4" spans="1:18" ht="24" customHeight="1" x14ac:dyDescent="0.25">
      <c r="A4" s="7" t="s">
        <v>2</v>
      </c>
      <c r="B4" s="73"/>
      <c r="C4" s="74"/>
      <c r="D4" s="74"/>
      <c r="E4" s="74"/>
      <c r="F4" s="74"/>
      <c r="G4" s="75"/>
      <c r="I4" s="71" t="s">
        <v>16</v>
      </c>
      <c r="J4" s="71"/>
      <c r="K4" s="76" t="s">
        <v>29</v>
      </c>
      <c r="L4" s="76"/>
      <c r="M4" s="76"/>
      <c r="N4" s="76"/>
    </row>
    <row r="5" spans="1:18" ht="6" customHeight="1" thickBot="1" x14ac:dyDescent="0.3">
      <c r="A5" s="30"/>
      <c r="B5" s="1"/>
      <c r="C5" s="1"/>
      <c r="D5" s="1"/>
      <c r="E5" s="1"/>
      <c r="F5" s="1"/>
    </row>
    <row r="6" spans="1:18" s="28" customFormat="1" ht="51" x14ac:dyDescent="0.25">
      <c r="A6" s="69" t="s">
        <v>1</v>
      </c>
      <c r="B6" s="67" t="s">
        <v>7</v>
      </c>
      <c r="C6" s="67" t="s">
        <v>8</v>
      </c>
      <c r="D6" s="23" t="s">
        <v>5</v>
      </c>
      <c r="E6" s="23" t="s">
        <v>6</v>
      </c>
      <c r="F6" s="23" t="s">
        <v>9</v>
      </c>
      <c r="G6" s="23" t="s">
        <v>17</v>
      </c>
      <c r="H6" s="23" t="s">
        <v>18</v>
      </c>
      <c r="I6" s="23" t="s">
        <v>4</v>
      </c>
      <c r="J6" s="23" t="s">
        <v>10</v>
      </c>
      <c r="K6" s="23" t="s">
        <v>11</v>
      </c>
      <c r="L6" s="2" t="s">
        <v>12</v>
      </c>
      <c r="M6" s="3"/>
      <c r="N6" s="4" t="s">
        <v>3</v>
      </c>
      <c r="P6" s="4" t="s">
        <v>31</v>
      </c>
      <c r="R6" s="4" t="s">
        <v>38</v>
      </c>
    </row>
    <row r="7" spans="1:18" s="28" customFormat="1" ht="15" thickBot="1" x14ac:dyDescent="0.3">
      <c r="A7" s="70"/>
      <c r="B7" s="68"/>
      <c r="C7" s="68"/>
      <c r="D7" s="24">
        <v>1</v>
      </c>
      <c r="E7" s="24">
        <v>2</v>
      </c>
      <c r="F7" s="24" t="s">
        <v>13</v>
      </c>
      <c r="G7" s="24">
        <v>4</v>
      </c>
      <c r="H7" s="24">
        <v>5</v>
      </c>
      <c r="I7" s="24">
        <v>6</v>
      </c>
      <c r="J7" s="24">
        <v>7</v>
      </c>
      <c r="K7" s="24" t="s">
        <v>15</v>
      </c>
      <c r="L7" s="5">
        <v>9</v>
      </c>
      <c r="M7" s="3"/>
      <c r="N7" s="6" t="s">
        <v>14</v>
      </c>
      <c r="P7" s="6"/>
      <c r="R7" s="6"/>
    </row>
    <row r="8" spans="1:18" ht="15.75" x14ac:dyDescent="0.25">
      <c r="A8" s="31" t="s">
        <v>43</v>
      </c>
      <c r="B8" s="25" t="s">
        <v>30</v>
      </c>
      <c r="C8" s="25">
        <v>5</v>
      </c>
      <c r="D8" s="32">
        <v>1923.07</v>
      </c>
      <c r="E8" s="33">
        <v>13</v>
      </c>
      <c r="F8" s="34">
        <f t="shared" ref="F8" si="0">+D8*E8</f>
        <v>24999.91</v>
      </c>
      <c r="G8" s="35">
        <f t="shared" ref="G8" si="1">+F8/13.5</f>
        <v>1851.8451851851851</v>
      </c>
      <c r="H8" s="50">
        <f>F8*0.3068</f>
        <v>7669.9723880000001</v>
      </c>
      <c r="I8" s="49">
        <f>F8*0.002366</f>
        <v>59.149787060000001</v>
      </c>
      <c r="J8" s="36"/>
      <c r="K8" s="35">
        <f t="shared" ref="K8" si="2">SUM(F8:J8)</f>
        <v>34580.877360245184</v>
      </c>
      <c r="L8" s="37">
        <v>1796</v>
      </c>
      <c r="M8" s="38"/>
      <c r="N8" s="39">
        <f t="shared" ref="N8" si="3">IF(L8=0,0,ROUND(+K8/L8,2))</f>
        <v>19.25</v>
      </c>
      <c r="P8" s="66">
        <f>B42</f>
        <v>2.3809523809523809</v>
      </c>
      <c r="R8" s="51">
        <f>N8+P8</f>
        <v>21.63095238095238</v>
      </c>
    </row>
    <row r="9" spans="1:18" ht="15.75" x14ac:dyDescent="0.25">
      <c r="A9" s="31"/>
      <c r="B9" s="25"/>
      <c r="C9" s="25"/>
      <c r="D9" s="32"/>
      <c r="E9" s="33"/>
      <c r="F9" s="34"/>
      <c r="G9" s="35"/>
      <c r="H9" s="50"/>
      <c r="I9" s="49"/>
      <c r="J9" s="36"/>
      <c r="K9" s="35"/>
      <c r="L9" s="37"/>
      <c r="M9" s="38"/>
      <c r="N9" s="39"/>
      <c r="P9" s="66"/>
      <c r="R9" s="51"/>
    </row>
    <row r="10" spans="1:18" ht="15.75" x14ac:dyDescent="0.25">
      <c r="A10" s="31"/>
      <c r="B10" s="25"/>
      <c r="C10" s="25"/>
      <c r="D10" s="32"/>
      <c r="E10" s="33"/>
      <c r="F10" s="34"/>
      <c r="G10" s="35"/>
      <c r="H10" s="50"/>
      <c r="I10" s="49"/>
      <c r="J10" s="36"/>
      <c r="K10" s="35"/>
      <c r="L10" s="37"/>
      <c r="M10" s="38"/>
      <c r="N10" s="39"/>
      <c r="P10" s="39"/>
      <c r="R10" s="51"/>
    </row>
    <row r="11" spans="1:18" ht="15.75" x14ac:dyDescent="0.25">
      <c r="A11" s="31"/>
      <c r="B11" s="25"/>
      <c r="C11" s="25"/>
      <c r="D11" s="32"/>
      <c r="E11" s="33"/>
      <c r="F11" s="34"/>
      <c r="G11" s="35"/>
      <c r="H11" s="50"/>
      <c r="I11" s="49"/>
      <c r="J11" s="36"/>
      <c r="K11" s="35"/>
      <c r="L11" s="37"/>
      <c r="M11" s="38"/>
      <c r="N11" s="39"/>
      <c r="P11" s="39"/>
      <c r="R11" s="51"/>
    </row>
    <row r="12" spans="1:18" ht="15.75" x14ac:dyDescent="0.25">
      <c r="A12" s="31"/>
      <c r="B12" s="25"/>
      <c r="C12" s="25"/>
      <c r="D12" s="32"/>
      <c r="E12" s="33"/>
      <c r="F12" s="34"/>
      <c r="G12" s="35"/>
      <c r="H12" s="50"/>
      <c r="I12" s="49"/>
      <c r="J12" s="36"/>
      <c r="K12" s="35"/>
      <c r="L12" s="37"/>
      <c r="M12" s="38"/>
      <c r="N12" s="39"/>
      <c r="P12" s="39"/>
      <c r="R12" s="51"/>
    </row>
    <row r="13" spans="1:18" ht="15.75" x14ac:dyDescent="0.25">
      <c r="A13" s="31"/>
      <c r="B13" s="25"/>
      <c r="C13" s="25"/>
      <c r="D13" s="32"/>
      <c r="E13" s="33"/>
      <c r="F13" s="34"/>
      <c r="G13" s="35"/>
      <c r="H13" s="50"/>
      <c r="I13" s="49"/>
      <c r="J13" s="36"/>
      <c r="K13" s="35"/>
      <c r="L13" s="37"/>
      <c r="M13" s="38"/>
      <c r="N13" s="39"/>
      <c r="P13" s="39"/>
      <c r="R13" s="51"/>
    </row>
    <row r="14" spans="1:18" ht="15.75" x14ac:dyDescent="0.25">
      <c r="A14" s="31"/>
      <c r="B14" s="25"/>
      <c r="C14" s="25"/>
      <c r="D14" s="32"/>
      <c r="E14" s="33"/>
      <c r="F14" s="34"/>
      <c r="G14" s="35"/>
      <c r="H14" s="50"/>
      <c r="I14" s="49"/>
      <c r="J14" s="36"/>
      <c r="K14" s="35"/>
      <c r="L14" s="37"/>
      <c r="M14" s="38"/>
      <c r="N14" s="39"/>
      <c r="P14" s="39"/>
      <c r="R14" s="51"/>
    </row>
    <row r="15" spans="1:18" ht="15.75" x14ac:dyDescent="0.25">
      <c r="A15" s="31"/>
      <c r="B15" s="25"/>
      <c r="C15" s="25"/>
      <c r="D15" s="32"/>
      <c r="E15" s="33"/>
      <c r="F15" s="34"/>
      <c r="G15" s="35"/>
      <c r="H15" s="50"/>
      <c r="I15" s="49"/>
      <c r="J15" s="36"/>
      <c r="K15" s="35"/>
      <c r="L15" s="37"/>
      <c r="M15" s="38"/>
      <c r="N15" s="39"/>
      <c r="P15" s="39"/>
      <c r="R15" s="51"/>
    </row>
    <row r="16" spans="1:18" ht="15.75" x14ac:dyDescent="0.25">
      <c r="A16" s="31"/>
      <c r="B16" s="25"/>
      <c r="C16" s="25"/>
      <c r="D16" s="32"/>
      <c r="E16" s="33"/>
      <c r="F16" s="34"/>
      <c r="G16" s="35"/>
      <c r="H16" s="50"/>
      <c r="I16" s="49"/>
      <c r="J16" s="36"/>
      <c r="K16" s="35"/>
      <c r="L16" s="37"/>
      <c r="M16" s="38"/>
      <c r="N16" s="39"/>
      <c r="P16" s="39"/>
      <c r="R16" s="51"/>
    </row>
    <row r="17" spans="1:18" ht="15.75" x14ac:dyDescent="0.25">
      <c r="A17" s="31"/>
      <c r="B17" s="25"/>
      <c r="C17" s="25"/>
      <c r="D17" s="32"/>
      <c r="E17" s="33"/>
      <c r="F17" s="34"/>
      <c r="G17" s="35"/>
      <c r="H17" s="50"/>
      <c r="I17" s="49"/>
      <c r="J17" s="36"/>
      <c r="K17" s="35"/>
      <c r="L17" s="37"/>
      <c r="M17" s="38"/>
      <c r="N17" s="39"/>
      <c r="P17" s="39"/>
      <c r="R17" s="51"/>
    </row>
    <row r="18" spans="1:18" ht="15.75" x14ac:dyDescent="0.25">
      <c r="A18" s="31"/>
      <c r="B18" s="25"/>
      <c r="C18" s="25"/>
      <c r="D18" s="32"/>
      <c r="E18" s="33"/>
      <c r="F18" s="34"/>
      <c r="G18" s="35"/>
      <c r="H18" s="50"/>
      <c r="I18" s="49"/>
      <c r="J18" s="36"/>
      <c r="K18" s="35"/>
      <c r="L18" s="37"/>
      <c r="M18" s="38"/>
      <c r="N18" s="39"/>
      <c r="P18" s="39"/>
      <c r="R18" s="51"/>
    </row>
    <row r="19" spans="1:18" ht="15.75" x14ac:dyDescent="0.25">
      <c r="A19" s="31"/>
      <c r="B19" s="25"/>
      <c r="C19" s="25"/>
      <c r="D19" s="32"/>
      <c r="E19" s="33"/>
      <c r="F19" s="34"/>
      <c r="G19" s="35"/>
      <c r="H19" s="50"/>
      <c r="I19" s="49"/>
      <c r="J19" s="36"/>
      <c r="K19" s="35"/>
      <c r="L19" s="37"/>
      <c r="M19" s="38"/>
      <c r="N19" s="39"/>
      <c r="P19" s="39"/>
      <c r="R19" s="51"/>
    </row>
    <row r="20" spans="1:18" ht="15.75" x14ac:dyDescent="0.25">
      <c r="A20" s="31"/>
      <c r="B20" s="25"/>
      <c r="C20" s="25"/>
      <c r="D20" s="32"/>
      <c r="E20" s="33"/>
      <c r="F20" s="34"/>
      <c r="G20" s="35"/>
      <c r="H20" s="50"/>
      <c r="I20" s="49"/>
      <c r="J20" s="36"/>
      <c r="K20" s="35"/>
      <c r="L20" s="37"/>
      <c r="M20" s="38"/>
      <c r="N20" s="39"/>
      <c r="P20" s="39"/>
      <c r="R20" s="51"/>
    </row>
    <row r="21" spans="1:18" ht="15.75" x14ac:dyDescent="0.25">
      <c r="A21" s="31"/>
      <c r="B21" s="25"/>
      <c r="C21" s="25"/>
      <c r="D21" s="32"/>
      <c r="E21" s="33"/>
      <c r="F21" s="34"/>
      <c r="G21" s="35"/>
      <c r="H21" s="50"/>
      <c r="I21" s="49"/>
      <c r="J21" s="36"/>
      <c r="K21" s="35"/>
      <c r="L21" s="37"/>
      <c r="M21" s="38"/>
      <c r="N21" s="39"/>
      <c r="P21" s="39"/>
      <c r="R21" s="51"/>
    </row>
    <row r="22" spans="1:18" ht="15.75" x14ac:dyDescent="0.25">
      <c r="A22" s="31"/>
      <c r="B22" s="25"/>
      <c r="C22" s="25"/>
      <c r="D22" s="32"/>
      <c r="E22" s="33"/>
      <c r="F22" s="34"/>
      <c r="G22" s="35"/>
      <c r="H22" s="50"/>
      <c r="I22" s="49"/>
      <c r="J22" s="36"/>
      <c r="K22" s="35"/>
      <c r="L22" s="37"/>
      <c r="M22" s="38"/>
      <c r="N22" s="39"/>
      <c r="P22" s="39"/>
      <c r="R22" s="51"/>
    </row>
    <row r="23" spans="1:18" ht="15.75" x14ac:dyDescent="0.25">
      <c r="A23" s="31"/>
      <c r="B23" s="25"/>
      <c r="C23" s="25"/>
      <c r="D23" s="32"/>
      <c r="E23" s="33"/>
      <c r="F23" s="34"/>
      <c r="G23" s="35"/>
      <c r="H23" s="50"/>
      <c r="I23" s="49"/>
      <c r="J23" s="36"/>
      <c r="K23" s="35"/>
      <c r="L23" s="37"/>
      <c r="M23" s="38"/>
      <c r="N23" s="39"/>
      <c r="P23" s="39"/>
      <c r="R23" s="51"/>
    </row>
    <row r="24" spans="1:18" ht="15.75" x14ac:dyDescent="0.25">
      <c r="A24" s="31"/>
      <c r="B24" s="25"/>
      <c r="C24" s="25"/>
      <c r="D24" s="32"/>
      <c r="E24" s="33"/>
      <c r="F24" s="34"/>
      <c r="G24" s="35"/>
      <c r="H24" s="36"/>
      <c r="I24" s="36"/>
      <c r="J24" s="36"/>
      <c r="K24" s="35"/>
      <c r="L24" s="37"/>
      <c r="M24" s="38"/>
      <c r="N24" s="39"/>
      <c r="P24" s="39"/>
      <c r="R24" s="51"/>
    </row>
    <row r="25" spans="1:18" ht="16.5" thickBot="1" x14ac:dyDescent="0.3">
      <c r="A25" s="40"/>
      <c r="B25" s="26"/>
      <c r="C25" s="26"/>
      <c r="D25" s="41"/>
      <c r="E25" s="42"/>
      <c r="F25" s="43"/>
      <c r="G25" s="44"/>
      <c r="H25" s="45"/>
      <c r="I25" s="45"/>
      <c r="J25" s="45"/>
      <c r="K25" s="44"/>
      <c r="L25" s="46"/>
      <c r="M25" s="38"/>
      <c r="N25" s="47"/>
      <c r="P25" s="47"/>
      <c r="R25" s="54"/>
    </row>
    <row r="26" spans="1:18" ht="6.75" customHeight="1" x14ac:dyDescent="0.25">
      <c r="B26" s="27"/>
      <c r="C26" s="27"/>
      <c r="D26" s="1"/>
      <c r="E26" s="1"/>
      <c r="F26" s="1"/>
    </row>
    <row r="27" spans="1:18" x14ac:dyDescent="0.25">
      <c r="D27" s="48"/>
    </row>
    <row r="29" spans="1:18" ht="15" thickBot="1" x14ac:dyDescent="0.3"/>
    <row r="30" spans="1:18" ht="15.75" customHeight="1" x14ac:dyDescent="0.25">
      <c r="A30" s="79" t="s">
        <v>32</v>
      </c>
      <c r="B30" s="80"/>
      <c r="C30" s="81"/>
      <c r="E30" s="82" t="s">
        <v>39</v>
      </c>
      <c r="F30" s="83"/>
    </row>
    <row r="31" spans="1:18" ht="15.75" customHeight="1" thickBot="1" x14ac:dyDescent="0.3">
      <c r="A31" s="55"/>
      <c r="B31" s="56"/>
      <c r="C31" s="57"/>
      <c r="E31" s="77">
        <v>22</v>
      </c>
      <c r="F31" s="78"/>
    </row>
    <row r="32" spans="1:18" ht="15" thickBot="1" x14ac:dyDescent="0.3">
      <c r="A32" s="58" t="s">
        <v>33</v>
      </c>
      <c r="B32" s="64">
        <v>800000</v>
      </c>
      <c r="C32" s="57"/>
    </row>
    <row r="33" spans="1:6" ht="15.75" customHeight="1" x14ac:dyDescent="0.25">
      <c r="A33" s="58" t="s">
        <v>34</v>
      </c>
      <c r="B33" s="65">
        <v>2100</v>
      </c>
      <c r="C33" s="57"/>
      <c r="E33" s="82" t="s">
        <v>40</v>
      </c>
      <c r="F33" s="83"/>
    </row>
    <row r="34" spans="1:6" ht="15.75" customHeight="1" thickBot="1" x14ac:dyDescent="0.3">
      <c r="A34" s="55" t="s">
        <v>35</v>
      </c>
      <c r="B34" s="65">
        <v>20</v>
      </c>
      <c r="C34" s="57"/>
      <c r="E34" s="77">
        <v>8</v>
      </c>
      <c r="F34" s="78"/>
    </row>
    <row r="35" spans="1:6" ht="15" thickBot="1" x14ac:dyDescent="0.3">
      <c r="A35" s="55" t="s">
        <v>36</v>
      </c>
      <c r="B35" s="56">
        <f>(E31*E34)*B34*E37</f>
        <v>42240</v>
      </c>
      <c r="C35" s="57"/>
    </row>
    <row r="36" spans="1:6" ht="15" thickBot="1" x14ac:dyDescent="0.3">
      <c r="A36" s="59"/>
      <c r="B36" s="60"/>
      <c r="C36" s="61"/>
      <c r="E36" s="82" t="s">
        <v>41</v>
      </c>
      <c r="F36" s="83"/>
    </row>
    <row r="37" spans="1:6" ht="15" thickBot="1" x14ac:dyDescent="0.3">
      <c r="E37" s="77">
        <v>12</v>
      </c>
      <c r="F37" s="78"/>
    </row>
    <row r="38" spans="1:6" ht="15" thickBot="1" x14ac:dyDescent="0.3"/>
    <row r="39" spans="1:6" ht="15" thickBot="1" x14ac:dyDescent="0.3">
      <c r="A39" s="62" t="s">
        <v>42</v>
      </c>
      <c r="B39" s="63">
        <f>B32/B33</f>
        <v>380.95238095238096</v>
      </c>
    </row>
    <row r="41" spans="1:6" ht="15" thickBot="1" x14ac:dyDescent="0.3"/>
    <row r="42" spans="1:6" ht="29.25" thickBot="1" x14ac:dyDescent="0.3">
      <c r="A42" s="52" t="s">
        <v>37</v>
      </c>
      <c r="B42" s="53">
        <f>B39/(8*B34)</f>
        <v>2.3809523809523809</v>
      </c>
    </row>
  </sheetData>
  <mergeCells count="15">
    <mergeCell ref="A1:N1"/>
    <mergeCell ref="E37:F37"/>
    <mergeCell ref="A30:C30"/>
    <mergeCell ref="E33:F33"/>
    <mergeCell ref="E30:F30"/>
    <mergeCell ref="E31:F31"/>
    <mergeCell ref="E34:F34"/>
    <mergeCell ref="E36:F36"/>
    <mergeCell ref="B6:B7"/>
    <mergeCell ref="C6:C7"/>
    <mergeCell ref="A6:A7"/>
    <mergeCell ref="I4:J4"/>
    <mergeCell ref="A2:N2"/>
    <mergeCell ref="B4:G4"/>
    <mergeCell ref="K4:N4"/>
  </mergeCells>
  <dataValidations disablePrompts="1" count="2">
    <dataValidation type="list" allowBlank="1" showInputMessage="1" showErrorMessage="1" sqref="B8:B25">
      <formula1>"Apprendista,Operaio,Impiegato,Quadro,Dirigente"</formula1>
    </dataValidation>
    <dataValidation type="list" allowBlank="1" showInputMessage="1" showErrorMessage="1" promptTitle="Mensilità Retribuite" prompt="Inserire il numero di mensilità retribuite da CCNL (13 o 14)" sqref="E8:E25">
      <formula1>"13,14"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K21" sqref="K21"/>
    </sheetView>
  </sheetViews>
  <sheetFormatPr defaultRowHeight="15.75" x14ac:dyDescent="0.25"/>
  <cols>
    <col min="1" max="1" width="27.140625" style="8" bestFit="1" customWidth="1"/>
    <col min="2" max="2" width="9.140625" style="8" hidden="1" customWidth="1"/>
    <col min="3" max="3" width="9.140625" style="8"/>
    <col min="4" max="5" width="9.42578125" style="8" bestFit="1" customWidth="1"/>
    <col min="6" max="6" width="8.42578125" style="8" bestFit="1" customWidth="1"/>
    <col min="7" max="7" width="8.28515625" style="8" bestFit="1" customWidth="1"/>
    <col min="8" max="16384" width="9.140625" style="8"/>
  </cols>
  <sheetData>
    <row r="1" spans="1:7" x14ac:dyDescent="0.25">
      <c r="A1" s="8" t="s">
        <v>27</v>
      </c>
    </row>
    <row r="2" spans="1:7" x14ac:dyDescent="0.25">
      <c r="A2" s="9"/>
      <c r="B2" s="10"/>
      <c r="C2" s="11"/>
      <c r="D2" s="12" t="s">
        <v>19</v>
      </c>
      <c r="E2" s="12" t="s">
        <v>20</v>
      </c>
      <c r="F2" s="10"/>
      <c r="G2" s="10"/>
    </row>
    <row r="3" spans="1:7" ht="4.5" customHeight="1" x14ac:dyDescent="0.25">
      <c r="A3" s="9"/>
      <c r="B3" s="10"/>
      <c r="C3" s="10"/>
      <c r="D3" s="22"/>
      <c r="E3" s="22"/>
      <c r="F3" s="10"/>
      <c r="G3" s="10"/>
    </row>
    <row r="4" spans="1:7" x14ac:dyDescent="0.25">
      <c r="A4" s="13" t="s">
        <v>28</v>
      </c>
      <c r="C4" s="14" t="s">
        <v>21</v>
      </c>
      <c r="D4" s="15">
        <v>52</v>
      </c>
      <c r="E4" s="15">
        <v>40</v>
      </c>
      <c r="F4" s="16"/>
      <c r="G4" s="17">
        <f>+D4*E4</f>
        <v>2080</v>
      </c>
    </row>
    <row r="5" spans="1:7" x14ac:dyDescent="0.25">
      <c r="A5" s="9" t="s">
        <v>22</v>
      </c>
      <c r="B5" s="10"/>
      <c r="C5" s="14" t="s">
        <v>23</v>
      </c>
      <c r="D5" s="15">
        <v>20</v>
      </c>
      <c r="E5" s="15">
        <v>8</v>
      </c>
      <c r="F5" s="18">
        <f>+D5*E5</f>
        <v>160</v>
      </c>
      <c r="G5" s="84"/>
    </row>
    <row r="6" spans="1:7" x14ac:dyDescent="0.25">
      <c r="A6" s="9" t="s">
        <v>24</v>
      </c>
      <c r="B6" s="10"/>
      <c r="C6" s="14" t="s">
        <v>23</v>
      </c>
      <c r="D6" s="15">
        <v>6</v>
      </c>
      <c r="E6" s="15">
        <v>8</v>
      </c>
      <c r="F6" s="18">
        <f>+D6*E6</f>
        <v>48</v>
      </c>
      <c r="G6" s="85"/>
    </row>
    <row r="7" spans="1:7" x14ac:dyDescent="0.25">
      <c r="A7" s="9" t="s">
        <v>25</v>
      </c>
      <c r="B7" s="10"/>
      <c r="C7" s="14" t="s">
        <v>23</v>
      </c>
      <c r="D7" s="15">
        <v>4</v>
      </c>
      <c r="E7" s="15">
        <v>8</v>
      </c>
      <c r="F7" s="18">
        <f>+D7*E7</f>
        <v>32</v>
      </c>
      <c r="G7" s="86"/>
    </row>
    <row r="8" spans="1:7" ht="7.5" customHeight="1" x14ac:dyDescent="0.25">
      <c r="A8" s="9"/>
      <c r="B8" s="10"/>
      <c r="C8" s="10"/>
      <c r="D8" s="10"/>
      <c r="E8" s="10"/>
      <c r="F8" s="22"/>
      <c r="G8" s="22"/>
    </row>
    <row r="9" spans="1:7" x14ac:dyDescent="0.25">
      <c r="A9" s="9"/>
      <c r="B9" s="10"/>
      <c r="C9" s="10"/>
      <c r="D9" s="10"/>
      <c r="E9" s="10"/>
      <c r="F9" s="19">
        <f>SUM(F5:F8)</f>
        <v>240</v>
      </c>
      <c r="G9" s="20">
        <f>SUM(G4:G8)</f>
        <v>2080</v>
      </c>
    </row>
    <row r="10" spans="1:7" ht="3.75" customHeight="1" x14ac:dyDescent="0.25">
      <c r="A10" s="9"/>
      <c r="B10" s="10"/>
      <c r="C10" s="10"/>
      <c r="D10" s="10"/>
      <c r="E10" s="10"/>
      <c r="F10" s="22"/>
      <c r="G10" s="22"/>
    </row>
    <row r="11" spans="1:7" x14ac:dyDescent="0.25">
      <c r="A11" s="89" t="s">
        <v>26</v>
      </c>
      <c r="B11" s="90"/>
      <c r="C11" s="90"/>
      <c r="D11" s="90"/>
      <c r="E11" s="21"/>
      <c r="F11" s="87">
        <f>+G9-F9</f>
        <v>1840</v>
      </c>
      <c r="G11" s="88"/>
    </row>
  </sheetData>
  <sheetProtection algorithmName="SHA-512" hashValue="3Bi+nOCAmJnPpuTNG89by6izJGTjR6JwNfmkOXq3BNIT5l+OX5ZPqFEnhOcImAgFDsA4YUlf5wwcSXraUrp0CQ==" saltValue="P2jCNG4ZiUYJJGSJxY/QYw==" spinCount="100000" sheet="1" objects="1" scenarios="1"/>
  <mergeCells count="3">
    <mergeCell ref="G5:G7"/>
    <mergeCell ref="F11:G11"/>
    <mergeCell ref="A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Costo orario</vt:lpstr>
      <vt:lpstr>Foglio2</vt:lpstr>
      <vt:lpstr>'Costo orario'!Area_stampa</vt:lpstr>
    </vt:vector>
  </TitlesOfParts>
  <Company>Kentron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1234</dc:title>
  <dc:creator>sansomo@tin.it</dc:creator>
  <dc:description>1234</dc:description>
  <cp:lastModifiedBy>Gianpiero catallo</cp:lastModifiedBy>
  <cp:lastPrinted>2023-05-30T14:49:40Z</cp:lastPrinted>
  <dcterms:created xsi:type="dcterms:W3CDTF">2010-11-16T09:55:55Z</dcterms:created>
  <dcterms:modified xsi:type="dcterms:W3CDTF">2023-06-12T13:44:44Z</dcterms:modified>
</cp:coreProperties>
</file>